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KS-TN-006\Desktop\"/>
    </mc:Choice>
  </mc:AlternateContent>
  <xr:revisionPtr revIDLastSave="0" documentId="13_ncr:1_{46A01E3C-3882-41FE-AAC8-8ECE80DF21C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FC Scaling V1" sheetId="1" r:id="rId1"/>
    <sheet name="Assump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G11" i="1" s="1"/>
  <c r="D11" i="1"/>
  <c r="F10" i="1"/>
  <c r="J10" i="1" s="1"/>
  <c r="D10" i="1"/>
  <c r="F9" i="1"/>
  <c r="J9" i="1" s="1"/>
  <c r="D9" i="1"/>
  <c r="E9" i="1" s="1"/>
  <c r="F8" i="1"/>
  <c r="G8" i="1" s="1"/>
  <c r="D8" i="1"/>
  <c r="F7" i="1"/>
  <c r="J7" i="1" s="1"/>
  <c r="D7" i="1"/>
  <c r="E7" i="1" s="1"/>
  <c r="E11" i="1" l="1"/>
  <c r="K11" i="1" s="1"/>
  <c r="K7" i="1"/>
  <c r="K9" i="1"/>
  <c r="E8" i="1"/>
  <c r="H8" i="1" s="1"/>
  <c r="J8" i="1"/>
  <c r="E10" i="1"/>
  <c r="K10" i="1" s="1"/>
  <c r="G10" i="1"/>
  <c r="G9" i="1"/>
  <c r="H9" i="1" s="1"/>
  <c r="G7" i="1"/>
  <c r="H7" i="1" s="1"/>
  <c r="I7" i="1" s="1"/>
  <c r="H10" i="1" l="1"/>
  <c r="K8" i="1"/>
  <c r="H11" i="1"/>
  <c r="I11" i="1" s="1"/>
  <c r="I9" i="1"/>
  <c r="I8" i="1"/>
  <c r="I10" i="1"/>
</calcChain>
</file>

<file path=xl/sharedStrings.xml><?xml version="1.0" encoding="utf-8"?>
<sst xmlns="http://schemas.openxmlformats.org/spreadsheetml/2006/main" count="46" uniqueCount="46">
  <si>
    <t>AZADrg  |  AFC GEOMETRIC SCALING SIMULATION · V1</t>
  </si>
  <si>
    <t>Empirical AFC-2500 ID anchor: 1,300 mm  |  Stage 1 = 40% of rod length  |  Formula-driven, editable assumptions</t>
  </si>
  <si>
    <t>Model</t>
  </si>
  <si>
    <t>Nominal ×</t>
  </si>
  <si>
    <t>Chamber ID
(mm)</t>
  </si>
  <si>
    <t>Rod Ø
(mm)</t>
  </si>
  <si>
    <t>Rod length
(mm)</t>
  </si>
  <si>
    <t>Stage 1 H
(mm)</t>
  </si>
  <si>
    <t>Stage 1 V
(L)</t>
  </si>
  <si>
    <t>V vs AFC-500
(×)</t>
  </si>
  <si>
    <t>Rod length
field adj. (mm)</t>
  </si>
  <si>
    <t>Adjusted V1
(L)</t>
  </si>
  <si>
    <t>AFC-500</t>
  </si>
  <si>
    <t>AFC-1000</t>
  </si>
  <si>
    <t>AFC-1500</t>
  </si>
  <si>
    <t>AFC-2000</t>
  </si>
  <si>
    <t>AFC-2500</t>
  </si>
  <si>
    <t>MODEL NOTES</t>
  </si>
  <si>
    <t>1. Model names express nominal scaling classes; they are not literal chamber inner diameters.</t>
  </si>
  <si>
    <t>2. Chamber ID interpolates between 500 mm and empirical 1,300 mm; intermediate IDs are provisional.</t>
  </si>
  <si>
    <t>3. Rod length grows with cube-root of nominal multiplier; actual field lengths may be shorter.</t>
  </si>
  <si>
    <t>4. Stage 1 annular volume = π/4 × (chamber ID² − rod Ø²) × (0.40 × rod length).</t>
  </si>
  <si>
    <t>5. Yellow 'field adjustment' column is editable; AFC-2500 is provisionally set to 1,800 mm.</t>
  </si>
  <si>
    <t>6. Stage 1 geometric volume is NOT throughput, oxidation efficiency, or a proven optimum.</t>
  </si>
  <si>
    <t>7. Rod Ø 48 mm is treated as the displaced outer diameter for this calculation; verify actual OD.</t>
  </si>
  <si>
    <t>AZADrg  |  AFC SCALING INPUTS</t>
  </si>
  <si>
    <t>Parameter</t>
  </si>
  <si>
    <t>Value</t>
  </si>
  <si>
    <t>Description</t>
  </si>
  <si>
    <t>Base chamber ID (mm)</t>
  </si>
  <si>
    <t>AFC-500 field baseline</t>
  </si>
  <si>
    <t>Base rod diameter (mm)</t>
  </si>
  <si>
    <t>Nominal diameter; confirm ID/OD before fabrication</t>
  </si>
  <si>
    <t>Base rod length (mm)</t>
  </si>
  <si>
    <t>Baseline adopted for this simulation</t>
  </si>
  <si>
    <t>Stage 1 / rod length</t>
  </si>
  <si>
    <t>Initial 40% assumption, not optimized</t>
  </si>
  <si>
    <t>AFC-2500 chamber ID (mm)</t>
  </si>
  <si>
    <t>Empirical upper anchor</t>
  </si>
  <si>
    <t>Number of model intervals</t>
  </si>
  <si>
    <t>500→1000→1500→2000→2500</t>
  </si>
  <si>
    <t>Rod growth exponent</t>
  </si>
  <si>
    <t>Rod length = baseline × model multiple ^ exponent</t>
  </si>
  <si>
    <t>Rod diameter growth exponent</t>
  </si>
  <si>
    <t>Rod diameter follows chamber ID ratio ^ exponent</t>
  </si>
  <si>
    <t>Editable inputs are highlighted. These are geometric assumptions, not validated thermal-performance parameters.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</si>
</sst>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#,##0.0"/>
  </numFmts>
  <fonts count="7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sz val="11"/>
      <color rgb="FF855700"/>
      <name val="Carlito"/>
    </font>
    <font>
      <sz val="11"/>
      <color rgb="FF173A61"/>
      <name val="Carlito"/>
    </font>
    <font>
      <sz val="11"/>
      <name val="Carlito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73A61"/>
      </patternFill>
    </fill>
    <fill>
      <patternFill patternType="solid">
        <fgColor rgb="FF28734A"/>
      </patternFill>
    </fill>
    <fill>
      <patternFill patternType="solid">
        <fgColor rgb="FFFFF1CC"/>
      </patternFill>
    </fill>
    <fill>
      <patternFill patternType="solid">
        <fgColor rgb="FFE9F1F8"/>
      </patternFill>
    </fill>
    <fill>
      <patternFill patternType="solid">
        <fgColor rgb="FFEAF4E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4" borderId="0" xfId="1" applyFont="1" applyFill="1"/>
    <xf numFmtId="9" fontId="3" fillId="4" borderId="0" xfId="1" applyNumberFormat="1" applyFont="1" applyFill="1"/>
    <xf numFmtId="176" fontId="3" fillId="4" borderId="0" xfId="1" applyNumberFormat="1" applyFont="1" applyFill="1"/>
    <xf numFmtId="3" fontId="0" fillId="0" borderId="0" xfId="1" applyNumberFormat="1" applyFont="1"/>
    <xf numFmtId="177" fontId="0" fillId="0" borderId="0" xfId="1" applyNumberFormat="1" applyFont="1"/>
    <xf numFmtId="2" fontId="0" fillId="0" borderId="0" xfId="1" applyNumberFormat="1" applyFont="1"/>
    <xf numFmtId="3" fontId="3" fillId="4" borderId="0" xfId="1" applyNumberFormat="1" applyFont="1" applyFill="1"/>
    <xf numFmtId="0" fontId="0" fillId="6" borderId="0" xfId="1" applyFont="1" applyFill="1"/>
    <xf numFmtId="3" fontId="0" fillId="6" borderId="0" xfId="1" applyNumberFormat="1" applyFont="1" applyFill="1"/>
    <xf numFmtId="177" fontId="0" fillId="6" borderId="0" xfId="1" applyNumberFormat="1" applyFont="1" applyFill="1"/>
    <xf numFmtId="2" fontId="0" fillId="6" borderId="0" xfId="1" applyNumberFormat="1" applyFont="1" applyFill="1"/>
    <xf numFmtId="3" fontId="3" fillId="6" borderId="0" xfId="1" applyNumberFormat="1" applyFont="1" applyFill="1"/>
    <xf numFmtId="0" fontId="0" fillId="0" borderId="0" xfId="1" applyFont="1" applyAlignment="1">
      <alignment wrapText="1"/>
    </xf>
    <xf numFmtId="0" fontId="0" fillId="0" borderId="0" xfId="0" applyAlignment="1">
      <alignment horizontal="center"/>
    </xf>
    <xf numFmtId="0" fontId="0" fillId="6" borderId="0" xfId="1" applyFont="1" applyFill="1" applyAlignment="1">
      <alignment horizontal="center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1" applyFont="1" applyFill="1" applyAlignment="1">
      <alignment horizontal="center" vertical="center"/>
    </xf>
    <xf numFmtId="0" fontId="4" fillId="5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Fill="1" applyAlignment="1">
      <alignment vertical="center"/>
    </xf>
    <xf numFmtId="0" fontId="0" fillId="0" borderId="0" xfId="1" applyFont="1" applyFill="1" applyAlignment="1">
      <alignment vertical="center" wrapText="1"/>
    </xf>
    <xf numFmtId="0" fontId="0" fillId="5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workbookViewId="0">
      <pane ySplit="6" topLeftCell="A7" activePane="bottomLeft" state="frozen"/>
      <selection pane="bottomLeft" activeCell="N11" sqref="N11"/>
    </sheetView>
  </sheetViews>
  <sheetFormatPr defaultRowHeight="13.8"/>
  <cols>
    <col min="2" max="2" width="13.69921875" style="14" customWidth="1"/>
    <col min="3" max="3" width="11.296875" customWidth="1"/>
    <col min="4" max="4" width="13.796875" customWidth="1"/>
    <col min="5" max="5" width="11.796875" customWidth="1"/>
    <col min="6" max="6" width="14" customWidth="1"/>
    <col min="7" max="7" width="13" customWidth="1"/>
    <col min="8" max="8" width="13.5" customWidth="1"/>
    <col min="9" max="9" width="16" customWidth="1"/>
    <col min="10" max="10" width="15.5" customWidth="1"/>
    <col min="11" max="11" width="14.796875" customWidth="1"/>
  </cols>
  <sheetData>
    <row r="1" spans="2:11" ht="27" customHeight="1"/>
    <row r="2" spans="2:11" ht="39" customHeight="1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27" customHeight="1"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</row>
    <row r="6" spans="2:11" s="17" customFormat="1" ht="43.05" customHeight="1"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16" t="s">
        <v>11</v>
      </c>
    </row>
    <row r="7" spans="2:11" ht="28.05" customHeight="1">
      <c r="B7" s="14" t="s">
        <v>12</v>
      </c>
      <c r="C7">
        <v>1</v>
      </c>
      <c r="D7" s="4">
        <f>Assumptions!$C$5+(Assumptions!$C$9-Assumptions!$C$5)*(C7-1)/Assumptions!$C$10</f>
        <v>500</v>
      </c>
      <c r="E7" s="4">
        <f>Assumptions!$C$6*(D7/Assumptions!$C$5)^Assumptions!$C$12</f>
        <v>48</v>
      </c>
      <c r="F7" s="4">
        <f>Assumptions!$C$7*C7^Assumptions!$C$11</f>
        <v>1100</v>
      </c>
      <c r="G7" s="4">
        <f>F7*Assumptions!$C$8</f>
        <v>440</v>
      </c>
      <c r="H7" s="5">
        <f>PI()/4*(D7^2-E7^2)*G7/1000000</f>
        <v>85.597592731593522</v>
      </c>
      <c r="I7" s="6">
        <f>H7/$H$7</f>
        <v>1</v>
      </c>
      <c r="J7" s="7">
        <f>F7</f>
        <v>1100</v>
      </c>
      <c r="K7" s="5">
        <f>PI()/4*(D7^2-E7^2)*J7*Assumptions!$C$8/1000000</f>
        <v>85.597592731593522</v>
      </c>
    </row>
    <row r="8" spans="2:11" ht="28.05" customHeight="1">
      <c r="B8" s="14" t="s">
        <v>13</v>
      </c>
      <c r="C8">
        <v>2</v>
      </c>
      <c r="D8" s="4">
        <f>Assumptions!$C$5+(Assumptions!$C$9-Assumptions!$C$5)*(C8-1)/Assumptions!$C$10</f>
        <v>700</v>
      </c>
      <c r="E8" s="4">
        <f>Assumptions!$C$6*(D8/Assumptions!$C$5)^Assumptions!$C$12</f>
        <v>67.199999999999989</v>
      </c>
      <c r="F8" s="4">
        <f>Assumptions!$C$7*C8^Assumptions!$C$11</f>
        <v>1385.9131548843604</v>
      </c>
      <c r="G8" s="4">
        <f>F8*Assumptions!$C$8</f>
        <v>554.36526195374415</v>
      </c>
      <c r="H8" s="5">
        <f>PI()/4*(D8^2-E8^2)*G8/1000000</f>
        <v>211.37856944961158</v>
      </c>
      <c r="I8" s="6">
        <f>H8/$H$7</f>
        <v>2.469445257793951</v>
      </c>
      <c r="J8" s="7">
        <f>F8</f>
        <v>1385.9131548843604</v>
      </c>
      <c r="K8" s="5">
        <f>PI()/4*(D8^2-E8^2)*J8*Assumptions!$C$8/1000000</f>
        <v>211.3785694496116</v>
      </c>
    </row>
    <row r="9" spans="2:11" ht="28.05" customHeight="1">
      <c r="B9" s="14" t="s">
        <v>14</v>
      </c>
      <c r="C9">
        <v>3</v>
      </c>
      <c r="D9" s="4">
        <f>Assumptions!$C$5+(Assumptions!$C$9-Assumptions!$C$5)*(C9-1)/Assumptions!$C$10</f>
        <v>900</v>
      </c>
      <c r="E9" s="4">
        <f>Assumptions!$C$6*(D9/Assumptions!$C$5)^Assumptions!$C$12</f>
        <v>86.4</v>
      </c>
      <c r="F9" s="4">
        <f>Assumptions!$C$7*C9^Assumptions!$C$11</f>
        <v>1586.4745273381491</v>
      </c>
      <c r="G9" s="4">
        <f>F9*Assumptions!$C$8</f>
        <v>634.58981093525972</v>
      </c>
      <c r="H9" s="5">
        <f>PI()/4*(D9^2-E9^2)*G9/1000000</f>
        <v>399.98801593022529</v>
      </c>
      <c r="I9" s="6">
        <f>H9/$H$7</f>
        <v>4.6728886077960023</v>
      </c>
      <c r="J9" s="7">
        <f>F9</f>
        <v>1586.4745273381491</v>
      </c>
      <c r="K9" s="5">
        <f>PI()/4*(D9^2-E9^2)*J9*Assumptions!$C$8/1000000</f>
        <v>399.98801593022523</v>
      </c>
    </row>
    <row r="10" spans="2:11" ht="28.05" customHeight="1">
      <c r="B10" s="14" t="s">
        <v>15</v>
      </c>
      <c r="C10">
        <v>4</v>
      </c>
      <c r="D10" s="4">
        <f>Assumptions!$C$5+(Assumptions!$C$9-Assumptions!$C$5)*(C10-1)/Assumptions!$C$10</f>
        <v>1100</v>
      </c>
      <c r="E10" s="4">
        <f>Assumptions!$C$6*(D10/Assumptions!$C$5)^Assumptions!$C$12</f>
        <v>105.60000000000001</v>
      </c>
      <c r="F10" s="4">
        <f>Assumptions!$C$7*C10^Assumptions!$C$11</f>
        <v>1746.1411571650192</v>
      </c>
      <c r="G10" s="4">
        <f>F10*Assumptions!$C$8</f>
        <v>698.45646286600777</v>
      </c>
      <c r="H10" s="5">
        <f>PI()/4*(D10^2-E10^2)*G10/1000000</f>
        <v>657.64811034069282</v>
      </c>
      <c r="I10" s="6">
        <f>H10/$H$7</f>
        <v>7.6830210915260837</v>
      </c>
      <c r="J10" s="7">
        <f>F10</f>
        <v>1746.1411571650192</v>
      </c>
      <c r="K10" s="5">
        <f>PI()/4*(D10^2-E10^2)*J10*Assumptions!$C$8/1000000</f>
        <v>657.64811034069282</v>
      </c>
    </row>
    <row r="11" spans="2:11" ht="28.05" customHeight="1">
      <c r="B11" s="15" t="s">
        <v>16</v>
      </c>
      <c r="C11" s="8">
        <v>5</v>
      </c>
      <c r="D11" s="9">
        <f>Assumptions!$C$5+(Assumptions!$C$9-Assumptions!$C$5)*(C11-1)/Assumptions!$C$10</f>
        <v>1300</v>
      </c>
      <c r="E11" s="9">
        <f>Assumptions!$C$6*(D11/Assumptions!$C$5)^Assumptions!$C$12</f>
        <v>124.80000000000001</v>
      </c>
      <c r="F11" s="9">
        <f>Assumptions!$C$7*C11^Assumptions!$C$11</f>
        <v>1880.9735413443666</v>
      </c>
      <c r="G11" s="9">
        <f>F11*Assumptions!$C$8</f>
        <v>752.38941653774668</v>
      </c>
      <c r="H11" s="10">
        <f>PI()/4*(D11^2-E11^2)*G11/1000000</f>
        <v>989.46001473170213</v>
      </c>
      <c r="I11" s="11">
        <f>H11/$H$7</f>
        <v>11.55943739953447</v>
      </c>
      <c r="J11" s="12">
        <v>1800</v>
      </c>
      <c r="K11" s="10">
        <f>PI()/4*(D11^2-E11^2)*J11*Assumptions!$C$8/1000000</f>
        <v>946.86500759820899</v>
      </c>
    </row>
    <row r="14" spans="2:11" ht="25.05" customHeight="1">
      <c r="B14" s="20" t="s">
        <v>17</v>
      </c>
      <c r="C14" s="20"/>
      <c r="D14" s="20"/>
      <c r="E14" s="20"/>
      <c r="F14" s="20"/>
      <c r="G14" s="20"/>
      <c r="H14" s="20"/>
      <c r="I14" s="20"/>
      <c r="J14" s="20"/>
      <c r="K14" s="20"/>
    </row>
    <row r="16" spans="2:11" ht="24" customHeight="1">
      <c r="B16" s="13" t="s">
        <v>18</v>
      </c>
      <c r="C16" s="13"/>
      <c r="D16" s="13"/>
      <c r="E16" s="13"/>
      <c r="F16" s="13"/>
      <c r="G16" s="13"/>
      <c r="H16" s="13"/>
      <c r="I16" s="13"/>
      <c r="J16" s="13"/>
      <c r="K16" s="13"/>
    </row>
    <row r="17" spans="2:11" ht="24" customHeight="1">
      <c r="B17" s="13" t="s">
        <v>19</v>
      </c>
      <c r="C17" s="13"/>
      <c r="D17" s="13"/>
      <c r="E17" s="13"/>
      <c r="F17" s="13"/>
      <c r="G17" s="13"/>
      <c r="H17" s="13"/>
      <c r="I17" s="13"/>
      <c r="J17" s="13"/>
      <c r="K17" s="13"/>
    </row>
    <row r="18" spans="2:11" ht="24" customHeight="1">
      <c r="B18" s="13" t="s">
        <v>20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2:11" ht="24" customHeight="1">
      <c r="B19" s="13" t="s">
        <v>21</v>
      </c>
      <c r="C19" s="13"/>
      <c r="D19" s="13"/>
      <c r="E19" s="13"/>
      <c r="F19" s="13"/>
      <c r="G19" s="13"/>
      <c r="H19" s="13"/>
      <c r="I19" s="13"/>
      <c r="J19" s="13"/>
      <c r="K19" s="13"/>
    </row>
    <row r="20" spans="2:11" ht="24" customHeight="1">
      <c r="B20" s="13" t="s">
        <v>22</v>
      </c>
      <c r="C20" s="13"/>
      <c r="D20" s="13"/>
      <c r="E20" s="13"/>
      <c r="F20" s="13"/>
      <c r="G20" s="13"/>
      <c r="H20" s="13"/>
      <c r="I20" s="13"/>
      <c r="J20" s="13"/>
      <c r="K20" s="13"/>
    </row>
    <row r="21" spans="2:11" ht="24" customHeight="1">
      <c r="B21" s="13" t="s">
        <v>23</v>
      </c>
      <c r="C21" s="13"/>
      <c r="D21" s="13"/>
      <c r="E21" s="13"/>
      <c r="F21" s="13"/>
      <c r="G21" s="13"/>
      <c r="H21" s="13"/>
      <c r="I21" s="13"/>
      <c r="J21" s="13"/>
      <c r="K21" s="13"/>
    </row>
    <row r="22" spans="2:11" ht="24" customHeight="1">
      <c r="B22" s="13" t="s">
        <v>24</v>
      </c>
      <c r="C22" s="13"/>
      <c r="D22" s="13"/>
      <c r="E22" s="13"/>
      <c r="F22" s="13"/>
      <c r="G22" s="13"/>
      <c r="H22" s="13"/>
      <c r="I22" s="13"/>
      <c r="J22" s="13"/>
      <c r="K22" s="13"/>
    </row>
  </sheetData>
  <mergeCells count="10">
    <mergeCell ref="B18:K18"/>
    <mergeCell ref="B19:K19"/>
    <mergeCell ref="B20:K20"/>
    <mergeCell ref="B21:K21"/>
    <mergeCell ref="B22:K22"/>
    <mergeCell ref="B2:K2"/>
    <mergeCell ref="B3:K3"/>
    <mergeCell ref="B14:K14"/>
    <mergeCell ref="B16:K16"/>
    <mergeCell ref="B17:K17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workbookViewId="0">
      <selection activeCell="G15" sqref="G15"/>
    </sheetView>
  </sheetViews>
  <sheetFormatPr defaultRowHeight="13.8"/>
  <cols>
    <col min="2" max="2" width="33" customWidth="1"/>
    <col min="3" max="3" width="17" customWidth="1"/>
    <col min="4" max="4" width="56.796875" customWidth="1"/>
    <col min="5" max="5" width="9.69921875" customWidth="1"/>
  </cols>
  <sheetData>
    <row r="1" spans="1:5" ht="28.8" customHeight="1"/>
    <row r="2" spans="1:5" ht="28.05" customHeight="1">
      <c r="B2" s="18" t="s">
        <v>25</v>
      </c>
      <c r="C2" s="18"/>
      <c r="D2" s="18"/>
      <c r="E2" s="23"/>
    </row>
    <row r="4" spans="1:5" ht="19.95" customHeight="1">
      <c r="B4" s="21" t="s">
        <v>26</v>
      </c>
      <c r="C4" s="21" t="s">
        <v>27</v>
      </c>
      <c r="D4" s="21" t="s">
        <v>28</v>
      </c>
      <c r="E4" s="22"/>
    </row>
    <row r="5" spans="1:5">
      <c r="B5" t="s">
        <v>29</v>
      </c>
      <c r="C5" s="1">
        <v>500</v>
      </c>
      <c r="D5" t="s">
        <v>30</v>
      </c>
    </row>
    <row r="6" spans="1:5">
      <c r="B6" t="s">
        <v>31</v>
      </c>
      <c r="C6" s="1">
        <v>48</v>
      </c>
      <c r="D6" t="s">
        <v>32</v>
      </c>
    </row>
    <row r="7" spans="1:5">
      <c r="B7" t="s">
        <v>33</v>
      </c>
      <c r="C7" s="1">
        <v>1100</v>
      </c>
      <c r="D7" t="s">
        <v>34</v>
      </c>
    </row>
    <row r="8" spans="1:5">
      <c r="B8" t="s">
        <v>35</v>
      </c>
      <c r="C8" s="2">
        <v>0.4</v>
      </c>
      <c r="D8" t="s">
        <v>36</v>
      </c>
    </row>
    <row r="9" spans="1:5">
      <c r="B9" t="s">
        <v>37</v>
      </c>
      <c r="C9" s="1">
        <v>1300</v>
      </c>
      <c r="D9" t="s">
        <v>38</v>
      </c>
    </row>
    <row r="10" spans="1:5">
      <c r="B10" t="s">
        <v>39</v>
      </c>
      <c r="C10" s="1">
        <v>4</v>
      </c>
      <c r="D10" t="s">
        <v>40</v>
      </c>
    </row>
    <row r="11" spans="1:5">
      <c r="B11" t="s">
        <v>41</v>
      </c>
      <c r="C11" s="3">
        <v>0.33333333333333331</v>
      </c>
      <c r="D11" t="s">
        <v>42</v>
      </c>
    </row>
    <row r="12" spans="1:5">
      <c r="B12" t="s">
        <v>43</v>
      </c>
      <c r="C12" s="3">
        <v>1</v>
      </c>
      <c r="D12" t="s">
        <v>44</v>
      </c>
    </row>
    <row r="15" spans="1:5" s="17" customFormat="1" ht="25.65" customHeight="1">
      <c r="A15"/>
      <c r="B15" s="25" t="s">
        <v>45</v>
      </c>
      <c r="C15" s="25"/>
      <c r="D15" s="25"/>
      <c r="E15" s="24"/>
    </row>
  </sheetData>
  <mergeCells count="2">
    <mergeCell ref="B2:D2"/>
    <mergeCell ref="B15:D1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AFC Scaling V1</vt:lpstr>
      <vt:lpstr>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MKS-TN-006</dc:creator>
  <cp:lastModifiedBy>상민 심</cp:lastModifiedBy>
  <dcterms:created xsi:type="dcterms:W3CDTF">2026-10-09T00:27:46Z</dcterms:created>
  <dcterms:modified xsi:type="dcterms:W3CDTF">2026-10-09T00:42:38Z</dcterms:modified>
</cp:coreProperties>
</file>